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<sst xmlns="http://schemas.openxmlformats.org/spreadsheetml/2006/main" count="27" uniqueCount="21">
  <si>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Días de Enero 2007 a Mayo de 2011</t>
  </si>
  <si>
    <t>EGRESOS</t>
  </si>
  <si>
    <t>INGRESOS</t>
  </si>
  <si>
    <t>CASETAS</t>
  </si>
  <si>
    <t>Tlalpan</t>
  </si>
  <si>
    <t>Tepoztlán</t>
  </si>
  <si>
    <t>CARRETERAS</t>
  </si>
  <si>
    <t>Cuernavaca</t>
  </si>
  <si>
    <t>Total</t>
  </si>
  <si>
    <t>Ganancia</t>
  </si>
  <si>
    <t>Ganancia Diaria</t>
  </si>
  <si>
    <t>Costo del viaje Cuautla – México</t>
  </si>
  <si>
    <t>Estos son los costos reales de las carretereras</t>
  </si>
  <si>
    <t>Costo real del viaje Cuautla - México</t>
  </si>
  <si>
    <t>Costo del viaje Tepoztlán – México</t>
  </si>
  <si>
    <t>Costo real del viaje Tepoztlán - México</t>
  </si>
  <si>
    <t>Costo del viaje Cernavaca – México</t>
  </si>
  <si>
    <t>Costo real del viaje Cuernavaca - México</t>
  </si>
  <si>
    <t>Costo de Caseta Tepoztlán</t>
  </si>
  <si>
    <t>Costo real de la Caseta Tepoztlán</t>
  </si>
  <si>
    <t>Costo sin IVA Caseta Tlalpan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</si>
</sst>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;[RED]\-[$$-409]#,##0"/>
    <numFmt numFmtId="166" formatCode="[$$-409]#,##0.00;[RED]\-[$$-409]#,##0.00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" fillId="3" borderId="0" xfId="0" applyFont="1" applyFill="1" applyAlignment="1">
      <alignment horizontal="center" vertical="center"/>
    </xf>
    <xf numFmtId="164" fontId="1" fillId="4" borderId="0" xfId="0" applyFont="1" applyFill="1" applyAlignment="1">
      <alignment horizontal="center" vertical="center"/>
    </xf>
    <xf numFmtId="164" fontId="2" fillId="0" borderId="0" xfId="0" applyFont="1" applyAlignment="1">
      <alignment horizontal="center"/>
    </xf>
    <xf numFmtId="164" fontId="0" fillId="5" borderId="0" xfId="0" applyFill="1" applyAlignment="1">
      <alignment/>
    </xf>
    <xf numFmtId="165" fontId="0" fillId="0" borderId="0" xfId="0" applyNumberFormat="1" applyAlignment="1">
      <alignment/>
    </xf>
    <xf numFmtId="165" fontId="0" fillId="2" borderId="0" xfId="0" applyNumberFormat="1" applyFill="1" applyAlignment="1">
      <alignment/>
    </xf>
    <xf numFmtId="165" fontId="2" fillId="0" borderId="0" xfId="0" applyFont="1" applyAlignment="1">
      <alignment/>
    </xf>
    <xf numFmtId="165" fontId="0" fillId="0" borderId="0" xfId="0" applyAlignment="1">
      <alignment/>
    </xf>
    <xf numFmtId="164" fontId="2" fillId="0" borderId="0" xfId="0" applyFont="1" applyAlignment="1">
      <alignment horizontal="right"/>
    </xf>
    <xf numFmtId="164" fontId="2" fillId="6" borderId="0" xfId="0" applyFont="1" applyFill="1" applyAlignment="1">
      <alignment horizontal="right"/>
    </xf>
    <xf numFmtId="165" fontId="2" fillId="6" borderId="0" xfId="0" applyFont="1" applyFill="1" applyAlignment="1">
      <alignment/>
    </xf>
    <xf numFmtId="164" fontId="0" fillId="6" borderId="0" xfId="0" applyFill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166" fontId="2" fillId="7" borderId="0" xfId="0" applyNumberFormat="1" applyFont="1" applyFill="1" applyBorder="1" applyAlignment="1">
      <alignment/>
    </xf>
    <xf numFmtId="164" fontId="0" fillId="0" borderId="0" xfId="0" applyBorder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B80047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25">
      <selection activeCell="E57" sqref="E57"/>
    </sheetView>
  </sheetViews>
  <sheetFormatPr defaultColWidth="12.57421875" defaultRowHeight="12.75"/>
  <cols>
    <col min="1" max="1" width="11.57421875" style="0" customWidth="1"/>
    <col min="2" max="2" width="14.8515625" style="0" customWidth="1"/>
    <col min="3" max="3" width="17.421875" style="0" customWidth="1"/>
    <col min="4" max="4" width="4.28125" style="1" customWidth="1"/>
    <col min="5" max="5" width="18.421875" style="0" customWidth="1"/>
    <col min="6" max="6" width="22.140625" style="0" customWidth="1"/>
    <col min="7" max="16384" width="11.57421875" style="0" customWidth="1"/>
  </cols>
  <sheetData>
    <row r="1" spans="1:3" ht="12.75">
      <c r="A1" s="2" t="s">
        <v>0</v>
      </c>
      <c r="B1" s="2"/>
      <c r="C1" s="2"/>
    </row>
    <row r="2" ht="12.75">
      <c r="B2" s="3">
        <v>1580</v>
      </c>
    </row>
    <row r="5" spans="2:6" ht="31.5" customHeight="1">
      <c r="B5" s="4" t="s">
        <v>1</v>
      </c>
      <c r="C5" s="4"/>
      <c r="E5" s="5" t="s">
        <v>2</v>
      </c>
      <c r="F5" s="5"/>
    </row>
    <row r="6" spans="2:6" ht="12.75">
      <c r="B6" s="6" t="s">
        <v>3</v>
      </c>
      <c r="C6" s="6"/>
      <c r="E6" s="6" t="s">
        <v>3</v>
      </c>
      <c r="F6" s="6"/>
    </row>
    <row r="7" spans="2:6" ht="12.75">
      <c r="B7" s="6" t="s">
        <v>4</v>
      </c>
      <c r="C7" s="6" t="s">
        <v>5</v>
      </c>
      <c r="E7" s="6" t="s">
        <v>4</v>
      </c>
      <c r="F7" s="6" t="s">
        <v>5</v>
      </c>
    </row>
    <row r="8" spans="1:6" ht="12.75">
      <c r="A8" s="7">
        <v>2005</v>
      </c>
      <c r="B8" s="8"/>
      <c r="C8" s="8"/>
      <c r="D8" s="9"/>
      <c r="E8" s="8"/>
      <c r="F8" s="8"/>
    </row>
    <row r="9" spans="1:6" ht="12.75">
      <c r="A9" s="7">
        <v>2006</v>
      </c>
      <c r="B9" s="8"/>
      <c r="C9" s="8"/>
      <c r="D9" s="9"/>
      <c r="E9" s="8"/>
      <c r="F9" s="8"/>
    </row>
    <row r="10" spans="1:6" ht="12.75">
      <c r="A10" s="7">
        <v>2007</v>
      </c>
      <c r="B10" s="8">
        <v>1910734.48</v>
      </c>
      <c r="C10" s="8">
        <v>1163641.78</v>
      </c>
      <c r="D10" s="9"/>
      <c r="E10" s="8">
        <v>1021011422</v>
      </c>
      <c r="F10" s="8">
        <v>82802097</v>
      </c>
    </row>
    <row r="11" spans="1:6" ht="12.75">
      <c r="A11" s="7">
        <v>2008</v>
      </c>
      <c r="B11" s="8">
        <v>4745015.7</v>
      </c>
      <c r="C11" s="8">
        <v>2551399</v>
      </c>
      <c r="D11" s="9"/>
      <c r="E11" s="8">
        <v>966502972</v>
      </c>
      <c r="F11" s="8">
        <v>78431130</v>
      </c>
    </row>
    <row r="12" spans="1:6" ht="12.75">
      <c r="A12" s="7">
        <v>2009</v>
      </c>
      <c r="B12" s="8">
        <v>2356508.8</v>
      </c>
      <c r="C12" s="8">
        <v>1082142.8</v>
      </c>
      <c r="D12" s="9"/>
      <c r="E12" s="8">
        <v>992330591</v>
      </c>
      <c r="F12" s="8">
        <v>83732780</v>
      </c>
    </row>
    <row r="13" spans="1:6" ht="12.75">
      <c r="A13" s="7">
        <v>2010</v>
      </c>
      <c r="B13" s="8">
        <v>3707811.72</v>
      </c>
      <c r="C13" s="8">
        <v>546215.27</v>
      </c>
      <c r="D13" s="9"/>
      <c r="E13" s="8">
        <v>1046377449</v>
      </c>
      <c r="F13" s="8">
        <v>113529353</v>
      </c>
    </row>
    <row r="14" spans="1:6" ht="12.75">
      <c r="A14" s="7">
        <v>2011</v>
      </c>
      <c r="B14" s="8">
        <v>1160229.19</v>
      </c>
      <c r="C14" s="8">
        <v>721661.32</v>
      </c>
      <c r="D14" s="9"/>
      <c r="E14" s="8">
        <v>266080071</v>
      </c>
      <c r="F14" s="8">
        <v>23347868</v>
      </c>
    </row>
    <row r="15" spans="2:6" ht="12.75">
      <c r="B15" s="10">
        <f>SUM(B8:B14)</f>
        <v>13880299.89</v>
      </c>
      <c r="C15" s="10">
        <f>SUM(C8:C14)</f>
        <v>6065060.17</v>
      </c>
      <c r="E15" s="11">
        <f>SUM(E8:E14)</f>
        <v>4292302505</v>
      </c>
      <c r="F15" s="11">
        <f>SUM(F8:F14)</f>
        <v>381843228</v>
      </c>
    </row>
    <row r="19" spans="2:3" ht="12.75">
      <c r="B19" s="6" t="s">
        <v>6</v>
      </c>
      <c r="C19" s="6"/>
    </row>
    <row r="20" spans="2:3" ht="12.75">
      <c r="B20" s="6" t="s">
        <v>7</v>
      </c>
      <c r="C20" s="6" t="s">
        <v>5</v>
      </c>
    </row>
    <row r="21" spans="1:6" ht="12.75">
      <c r="A21" s="7">
        <v>2005</v>
      </c>
      <c r="B21" s="8"/>
      <c r="C21" s="8"/>
      <c r="D21" s="9"/>
      <c r="E21" s="8"/>
      <c r="F21" s="8"/>
    </row>
    <row r="22" spans="1:6" ht="12.75">
      <c r="A22" s="7">
        <v>2006</v>
      </c>
      <c r="B22" s="8"/>
      <c r="C22" s="8"/>
      <c r="D22" s="9"/>
      <c r="E22" s="8"/>
      <c r="F22" s="8"/>
    </row>
    <row r="23" spans="1:6" ht="12.75">
      <c r="A23" s="7">
        <v>2007</v>
      </c>
      <c r="B23" s="8">
        <v>10520643.12</v>
      </c>
      <c r="C23" s="8">
        <v>177463436.98</v>
      </c>
      <c r="D23" s="9"/>
      <c r="E23" s="8"/>
      <c r="F23" s="8"/>
    </row>
    <row r="24" spans="1:6" ht="12.75">
      <c r="A24" s="7">
        <v>2008</v>
      </c>
      <c r="B24" s="8">
        <v>102214952.92</v>
      </c>
      <c r="C24" s="8">
        <v>11788508.4</v>
      </c>
      <c r="D24" s="9"/>
      <c r="E24" s="8"/>
      <c r="F24" s="8"/>
    </row>
    <row r="25" spans="1:6" ht="12.75">
      <c r="A25" s="7">
        <v>2009</v>
      </c>
      <c r="B25" s="8">
        <v>192814325.84</v>
      </c>
      <c r="C25" s="8">
        <v>5151143.48</v>
      </c>
      <c r="D25" s="9"/>
      <c r="E25" s="8"/>
      <c r="F25" s="8"/>
    </row>
    <row r="26" spans="1:6" ht="12.75">
      <c r="A26" s="7">
        <v>2010</v>
      </c>
      <c r="B26" s="8">
        <v>18135241.19</v>
      </c>
      <c r="C26" s="8">
        <v>7175215.6</v>
      </c>
      <c r="D26" s="9"/>
      <c r="E26" s="8"/>
      <c r="F26" s="8"/>
    </row>
    <row r="27" spans="1:6" ht="12.75">
      <c r="A27" s="7">
        <v>2011</v>
      </c>
      <c r="B27" s="8">
        <v>63307289.35</v>
      </c>
      <c r="C27" s="8">
        <v>7362597.86</v>
      </c>
      <c r="D27" s="9"/>
      <c r="E27" s="8"/>
      <c r="F27" s="8"/>
    </row>
    <row r="28" spans="2:6" ht="12.75">
      <c r="B28" s="10">
        <f>SUM(B21:B27)</f>
        <v>386992452.42</v>
      </c>
      <c r="C28" s="10">
        <f>SUM(C21:C27)</f>
        <v>208940902.32</v>
      </c>
      <c r="E28" s="8"/>
      <c r="F28" s="8"/>
    </row>
    <row r="30" spans="3:6" ht="12.75">
      <c r="C30" s="10">
        <f>(+B28+C28+B15+(2*C15))/1.16</f>
        <v>536158426.6982759</v>
      </c>
      <c r="E30" s="12" t="s">
        <v>8</v>
      </c>
      <c r="F30" s="10">
        <f>+E15+F15</f>
        <v>4674145733</v>
      </c>
    </row>
    <row r="31" ht="12.75">
      <c r="E31" s="12"/>
    </row>
    <row r="32" spans="5:6" ht="12.75">
      <c r="E32" s="13" t="s">
        <v>9</v>
      </c>
      <c r="F32" s="14">
        <f>+F30-C30</f>
        <v>4137987306.301724</v>
      </c>
    </row>
    <row r="33" spans="5:6" ht="12.75">
      <c r="E33" s="13"/>
      <c r="F33" s="15"/>
    </row>
    <row r="34" spans="5:6" ht="12.75">
      <c r="E34" s="13" t="s">
        <v>10</v>
      </c>
      <c r="F34" s="14">
        <f>+F32/$B$2</f>
        <v>2618979.3077859012</v>
      </c>
    </row>
    <row r="39" spans="5:9" ht="12.75" customHeight="1">
      <c r="E39" s="16" t="s">
        <v>11</v>
      </c>
      <c r="F39" s="16"/>
      <c r="G39" s="17" t="s">
        <v>12</v>
      </c>
      <c r="H39" s="17"/>
      <c r="I39" s="17"/>
    </row>
    <row r="40" spans="5:9" ht="12.75">
      <c r="E40" s="18">
        <f>+($G$62+(2*$G$63))*1.16</f>
        <v>134</v>
      </c>
      <c r="F40" s="18"/>
      <c r="G40" s="17"/>
      <c r="H40" s="17"/>
      <c r="I40" s="17"/>
    </row>
    <row r="41" spans="5:9" ht="12.75">
      <c r="E41" s="16" t="s">
        <v>13</v>
      </c>
      <c r="F41" s="16"/>
      <c r="G41" s="17"/>
      <c r="H41" s="17"/>
      <c r="I41" s="17"/>
    </row>
    <row r="42" spans="5:9" ht="12.75">
      <c r="E42" s="19">
        <f>+(E40*$C$30)/$F$30</f>
        <v>15.37077217561564</v>
      </c>
      <c r="F42" s="19"/>
      <c r="G42" s="17"/>
      <c r="H42" s="17"/>
      <c r="I42" s="17"/>
    </row>
    <row r="43" spans="5:9" ht="12.75">
      <c r="E43" s="20"/>
      <c r="F43" s="20"/>
      <c r="G43" s="17"/>
      <c r="H43" s="17"/>
      <c r="I43" s="17"/>
    </row>
    <row r="44" spans="5:9" ht="12.75">
      <c r="E44" s="16" t="s">
        <v>14</v>
      </c>
      <c r="F44" s="16"/>
      <c r="G44" s="17"/>
      <c r="H44" s="17"/>
      <c r="I44" s="17"/>
    </row>
    <row r="45" spans="5:9" ht="12.75">
      <c r="E45" s="18">
        <f>+($G$62+($G$63))*1.16</f>
        <v>110</v>
      </c>
      <c r="F45" s="18"/>
      <c r="G45" s="17"/>
      <c r="H45" s="17"/>
      <c r="I45" s="17"/>
    </row>
    <row r="46" spans="5:9" ht="12.75">
      <c r="E46" s="16" t="s">
        <v>15</v>
      </c>
      <c r="F46" s="16"/>
      <c r="G46" s="17"/>
      <c r="H46" s="17"/>
      <c r="I46" s="17"/>
    </row>
    <row r="47" spans="5:9" ht="12.75">
      <c r="E47" s="19">
        <f>+(E45*$C$30)/$F$30</f>
        <v>12.617798054609853</v>
      </c>
      <c r="F47" s="19"/>
      <c r="G47" s="17"/>
      <c r="H47" s="17"/>
      <c r="I47" s="17"/>
    </row>
    <row r="48" spans="5:9" ht="12.75">
      <c r="E48" s="20"/>
      <c r="F48" s="20"/>
      <c r="G48" s="17"/>
      <c r="H48" s="17"/>
      <c r="I48" s="17"/>
    </row>
    <row r="49" spans="5:9" ht="12.75">
      <c r="E49" s="16" t="s">
        <v>16</v>
      </c>
      <c r="F49" s="16"/>
      <c r="G49" s="17"/>
      <c r="H49" s="17"/>
      <c r="I49" s="17"/>
    </row>
    <row r="50" spans="5:9" ht="12.75">
      <c r="E50" s="18">
        <f>+($G$62)*1.16</f>
        <v>86</v>
      </c>
      <c r="F50" s="18"/>
      <c r="G50" s="17"/>
      <c r="H50" s="17"/>
      <c r="I50" s="17"/>
    </row>
    <row r="51" spans="5:9" ht="12.75">
      <c r="E51" s="16" t="s">
        <v>17</v>
      </c>
      <c r="F51" s="16"/>
      <c r="G51" s="17"/>
      <c r="H51" s="17"/>
      <c r="I51" s="17"/>
    </row>
    <row r="52" spans="5:9" ht="12.75">
      <c r="E52" s="19">
        <f>+(E50*$C$30)/$F$30</f>
        <v>9.864823933604068</v>
      </c>
      <c r="F52" s="19"/>
      <c r="G52" s="17"/>
      <c r="H52" s="17"/>
      <c r="I52" s="17"/>
    </row>
    <row r="53" spans="5:9" ht="12.75">
      <c r="E53" s="20"/>
      <c r="F53" s="20"/>
      <c r="G53" s="17"/>
      <c r="H53" s="17"/>
      <c r="I53" s="17"/>
    </row>
    <row r="54" spans="5:9" ht="12.75">
      <c r="E54" s="16" t="s">
        <v>18</v>
      </c>
      <c r="F54" s="16"/>
      <c r="G54" s="17"/>
      <c r="H54" s="17"/>
      <c r="I54" s="17"/>
    </row>
    <row r="55" spans="5:9" ht="12.75">
      <c r="E55" s="18">
        <f>+($G$63)*1.16</f>
        <v>24</v>
      </c>
      <c r="F55" s="18"/>
      <c r="G55" s="17"/>
      <c r="H55" s="17"/>
      <c r="I55" s="17"/>
    </row>
    <row r="56" spans="5:9" ht="12.75">
      <c r="E56" s="16" t="s">
        <v>19</v>
      </c>
      <c r="F56" s="16"/>
      <c r="G56" s="17"/>
      <c r="H56" s="17"/>
      <c r="I56" s="17"/>
    </row>
    <row r="57" spans="5:9" ht="12.75">
      <c r="E57" s="19">
        <f>+(E55*$C$30)/$F$30</f>
        <v>2.7529741210057863</v>
      </c>
      <c r="F57" s="19"/>
      <c r="G57" s="17"/>
      <c r="H57" s="17"/>
      <c r="I57" s="17"/>
    </row>
    <row r="62" spans="5:7" ht="12.75">
      <c r="E62" t="s">
        <v>20</v>
      </c>
      <c r="G62" s="21">
        <f>86/1.16</f>
        <v>74.13793103448276</v>
      </c>
    </row>
    <row r="63" spans="5:7" ht="12.75">
      <c r="E63" t="s">
        <v>20</v>
      </c>
      <c r="F63" t="s">
        <v>5</v>
      </c>
      <c r="G63" s="21">
        <f>24/1.16</f>
        <v>20.689655172413794</v>
      </c>
    </row>
  </sheetData>
  <sheetProtection selectLockedCells="1" selectUnlockedCells="1"/>
  <mergeCells count="23">
    <mergeCell ref="A1:C1"/>
    <mergeCell ref="B5:C5"/>
    <mergeCell ref="E5:F5"/>
    <mergeCell ref="B6:C6"/>
    <mergeCell ref="E6:F6"/>
    <mergeCell ref="B19:C19"/>
    <mergeCell ref="E39:F39"/>
    <mergeCell ref="G39:I57"/>
    <mergeCell ref="E40:F40"/>
    <mergeCell ref="E41:F41"/>
    <mergeCell ref="E42:F42"/>
    <mergeCell ref="E44:F44"/>
    <mergeCell ref="E45:F45"/>
    <mergeCell ref="E46:F46"/>
    <mergeCell ref="E47:F47"/>
    <mergeCell ref="E49:F49"/>
    <mergeCell ref="E50:F50"/>
    <mergeCell ref="E51:F51"/>
    <mergeCell ref="E52:F52"/>
    <mergeCell ref="E54:F54"/>
    <mergeCell ref="E55:F55"/>
    <mergeCell ref="E56:F56"/>
    <mergeCell ref="E57:F5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2011-05-21T00:06:49Z</dcterms:created>
  <cp:category/>
  <cp:version/>
  <cp:contentType/>
  <cp:contentStatus/>
  <cp:revision>1</cp:revision>
</cp:coreProperties>
</file>